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D:\هیئت مدیره سازمان نظام مهندسی\کمیسیون انرژی\exel\"/>
    </mc:Choice>
  </mc:AlternateContent>
  <xr:revisionPtr revIDLastSave="0" documentId="13_ncr:1_{F84DB55A-C993-40C2-9C22-AC52E4917FE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G13" i="1"/>
  <c r="G9" i="1"/>
  <c r="K9" i="1"/>
  <c r="K10" i="1"/>
  <c r="K11" i="1"/>
  <c r="K12" i="1"/>
  <c r="K13" i="1"/>
  <c r="K14" i="1"/>
  <c r="K15" i="1"/>
  <c r="K16" i="1"/>
  <c r="K17" i="1"/>
  <c r="K18" i="1"/>
  <c r="K8" i="1"/>
  <c r="I8" i="1"/>
  <c r="I10" i="1"/>
  <c r="I11" i="1"/>
  <c r="I12" i="1"/>
  <c r="I13" i="1"/>
  <c r="I14" i="1"/>
  <c r="I15" i="1"/>
  <c r="I16" i="1"/>
  <c r="I17" i="1"/>
  <c r="F17" i="1" s="1"/>
  <c r="I18" i="1"/>
  <c r="F18" i="1" s="1"/>
  <c r="I9" i="1"/>
  <c r="F21" i="1"/>
  <c r="G10" i="1"/>
  <c r="G11" i="1"/>
  <c r="G12" i="1"/>
  <c r="G14" i="1"/>
  <c r="G15" i="1"/>
  <c r="H19" i="1"/>
  <c r="F16" i="1" l="1"/>
  <c r="F15" i="1"/>
  <c r="F14" i="1"/>
  <c r="F10" i="1"/>
  <c r="F9" i="1"/>
  <c r="F8" i="1"/>
  <c r="F11" i="1"/>
  <c r="F13" i="1"/>
  <c r="F12" i="1"/>
  <c r="G19" i="1"/>
  <c r="F20" i="1" l="1"/>
  <c r="F22" i="1" s="1"/>
  <c r="G22" i="1" l="1"/>
</calcChain>
</file>

<file path=xl/sharedStrings.xml><?xml version="1.0" encoding="utf-8"?>
<sst xmlns="http://schemas.openxmlformats.org/spreadsheetml/2006/main" count="92" uniqueCount="74">
  <si>
    <t>لایه  ها</t>
  </si>
  <si>
    <t>ملات ماسه سیمان</t>
  </si>
  <si>
    <t>عایق ایزوگام</t>
  </si>
  <si>
    <t>سقف سازه تیرچه و بلوک سیمانی 25 سانتی متری</t>
  </si>
  <si>
    <t>گچ و خاک</t>
  </si>
  <si>
    <t>گچ رویه</t>
  </si>
  <si>
    <t>مرجع مورد استاندارد برای تعیین ضریب هدایت حرارتی</t>
  </si>
  <si>
    <t>K (w/m.k)</t>
  </si>
  <si>
    <t>d (m)</t>
  </si>
  <si>
    <t>پیوست مبحث 19 ویرایش 5</t>
  </si>
  <si>
    <t>d (cm)</t>
  </si>
  <si>
    <t>ضخامت کل</t>
  </si>
  <si>
    <t>مقدار</t>
  </si>
  <si>
    <t>جرم حجمی خشک (kg/m3)</t>
  </si>
  <si>
    <t>مصالح</t>
  </si>
  <si>
    <t>تعیین مقاومت حرارتی و ضریب انتقال حرارت</t>
  </si>
  <si>
    <t>اقلیم :</t>
  </si>
  <si>
    <t>4A</t>
  </si>
  <si>
    <t>حداقل میزان مجاز مقاوت حرارتی  Rvalue بخش های پوسته خارجی غیر نورگذر   m2.k/W</t>
  </si>
  <si>
    <t>دیوار خارجی مجاور فضای نیمه باز کنترل نشده</t>
  </si>
  <si>
    <t>دیوار  خارجی مجاور خاک</t>
  </si>
  <si>
    <t>سقف مجاور فضای آزاد</t>
  </si>
  <si>
    <t>سقف مجاور فضای نیمه باز کنترل نشده</t>
  </si>
  <si>
    <t>کف مجاور هوای آزاد</t>
  </si>
  <si>
    <t>کف مجاور نیمه باز کنترل نشده</t>
  </si>
  <si>
    <t>کف مجاور خاک</t>
  </si>
  <si>
    <t>درهای غیر نورگذر لولا دار</t>
  </si>
  <si>
    <t>درهای غیر نورگذر بدون لولا</t>
  </si>
  <si>
    <t>پوسته خارجی غیر نورگذر:</t>
  </si>
  <si>
    <t xml:space="preserve">سرامیک </t>
  </si>
  <si>
    <t xml:space="preserve">پوکه معدنی </t>
  </si>
  <si>
    <t xml:space="preserve">سازه کناف </t>
  </si>
  <si>
    <t>ورق کناف</t>
  </si>
  <si>
    <t>کاشی</t>
  </si>
  <si>
    <t>ملات ماسه سیمان پاششی</t>
  </si>
  <si>
    <t>عایق حرارتی یونیلیت فشرده(سبک)</t>
  </si>
  <si>
    <t>عایق حرارتی یونیلیت فشرده(سنگین)</t>
  </si>
  <si>
    <t>شبکه فلزی</t>
  </si>
  <si>
    <t>نمای آجری 4 سانتی</t>
  </si>
  <si>
    <t>بلوک سفالی ساده به ضخامت 10 سانتی متر</t>
  </si>
  <si>
    <t>عایق حرارتی پشم سنگ با روکش پلاستیک</t>
  </si>
  <si>
    <t>نمای آجری 4 سانتی کارتنی</t>
  </si>
  <si>
    <t>سفیدکاری</t>
  </si>
  <si>
    <t>رابیتس گالوانیزه تقویت شده پل دار</t>
  </si>
  <si>
    <t>گل میخ</t>
  </si>
  <si>
    <t>عایق حرارتی فوم پلی یورتان</t>
  </si>
  <si>
    <t>دیوار سفالی به ضخامت 10سانت</t>
  </si>
  <si>
    <t>بلوک سفالی  به ضخامت 10 سانت</t>
  </si>
  <si>
    <r>
      <t>R=d/k (m</t>
    </r>
    <r>
      <rPr>
        <b/>
        <vertAlign val="superscript"/>
        <sz val="12"/>
        <color theme="1"/>
        <rFont val="Calibri"/>
        <family val="2"/>
        <scheme val="minor"/>
      </rPr>
      <t>2</t>
    </r>
    <r>
      <rPr>
        <b/>
        <sz val="12"/>
        <color theme="1"/>
        <rFont val="Calibri"/>
        <family val="2"/>
        <scheme val="minor"/>
      </rPr>
      <t>.k/w)</t>
    </r>
  </si>
  <si>
    <t>بلوک سبک گازی</t>
  </si>
  <si>
    <t>بلوک سبک سیمانی تیغه ای چهار جداره (ترمولیکا)</t>
  </si>
  <si>
    <t>مقاومت حرارتی مورد تایید است یا نه؟! (رنگ سبز تاییداست       رنگ قرمز تایید نیست )</t>
  </si>
  <si>
    <r>
      <t>جرم حجمی خشک (kg/m</t>
    </r>
    <r>
      <rPr>
        <b/>
        <vertAlign val="superscript"/>
        <sz val="12"/>
        <color theme="1"/>
        <rFont val="Calibri"/>
        <family val="2"/>
        <scheme val="minor"/>
      </rPr>
      <t>3</t>
    </r>
    <r>
      <rPr>
        <b/>
        <sz val="12"/>
        <color theme="1"/>
        <rFont val="Calibri"/>
        <family val="2"/>
        <scheme val="minor"/>
      </rPr>
      <t>)</t>
    </r>
  </si>
  <si>
    <t xml:space="preserve">بلوک سبک سیمانی تیغه ای </t>
  </si>
  <si>
    <r>
      <t xml:space="preserve"> مقاومت حرارتی طرح </t>
    </r>
    <r>
      <rPr>
        <b/>
        <sz val="14"/>
        <color theme="1"/>
        <rFont val="Times New Roman"/>
        <family val="1"/>
      </rPr>
      <t>(R</t>
    </r>
    <r>
      <rPr>
        <b/>
        <vertAlign val="subscript"/>
        <sz val="14"/>
        <color theme="1"/>
        <rFont val="Times New Roman"/>
        <family val="1"/>
      </rPr>
      <t>value</t>
    </r>
    <r>
      <rPr>
        <b/>
        <sz val="14"/>
        <color theme="1"/>
        <rFont val="Times New Roman"/>
        <family val="1"/>
      </rPr>
      <t>) m</t>
    </r>
    <r>
      <rPr>
        <b/>
        <vertAlign val="superscript"/>
        <sz val="14"/>
        <color theme="1"/>
        <rFont val="Times New Roman"/>
        <family val="1"/>
      </rPr>
      <t>2</t>
    </r>
    <r>
      <rPr>
        <b/>
        <sz val="14"/>
        <color theme="1"/>
        <rFont val="Times New Roman"/>
        <family val="1"/>
      </rPr>
      <t>.k/W</t>
    </r>
  </si>
  <si>
    <r>
      <t>حداقل مقاومت حرارتی مرجع</t>
    </r>
    <r>
      <rPr>
        <b/>
        <sz val="14"/>
        <color theme="1"/>
        <rFont val="Times New Roman"/>
        <family val="1"/>
      </rPr>
      <t xml:space="preserve"> (R</t>
    </r>
    <r>
      <rPr>
        <b/>
        <vertAlign val="subscript"/>
        <sz val="14"/>
        <color theme="1"/>
        <rFont val="Times New Roman"/>
        <family val="1"/>
      </rPr>
      <t>value</t>
    </r>
    <r>
      <rPr>
        <b/>
        <sz val="14"/>
        <color theme="1"/>
        <rFont val="Times New Roman"/>
        <family val="1"/>
      </rPr>
      <t>) m</t>
    </r>
    <r>
      <rPr>
        <b/>
        <vertAlign val="superscript"/>
        <sz val="14"/>
        <color theme="1"/>
        <rFont val="Times New Roman"/>
        <family val="1"/>
      </rPr>
      <t>2</t>
    </r>
    <r>
      <rPr>
        <b/>
        <sz val="14"/>
        <color theme="1"/>
        <rFont val="Times New Roman"/>
        <family val="1"/>
      </rPr>
      <t>.k/W</t>
    </r>
  </si>
  <si>
    <t>گچ و خاک با پرلیت</t>
  </si>
  <si>
    <t xml:space="preserve">بلوک سیمانی سبک توپر یونولیت دار با 5 سانتی متر یونولیت  و ضخامت کلی 12 سانتی متر </t>
  </si>
  <si>
    <t>پانل سیمانی سبک توپر</t>
  </si>
  <si>
    <t xml:space="preserve">بلوک سیمانی سبک توپر یونولیت دار با 4 سانتی متر یونولیت  و ضخامت کلی 12 سانتی متر </t>
  </si>
  <si>
    <t>سرامیک (کاشی)</t>
  </si>
  <si>
    <t>ملات ماسه سیمان (ملات سیمانی)</t>
  </si>
  <si>
    <t>اندود ماسه سیمان محافظ عایق رطوبتی</t>
  </si>
  <si>
    <t xml:space="preserve">عایق رطوبتی </t>
  </si>
  <si>
    <t>اندود ماسه سیمان بستر عایق رطوبتی</t>
  </si>
  <si>
    <t>عایق حرارتی (پلی استایرن اکسترود شده)</t>
  </si>
  <si>
    <t>بتن کف با عیار 200 کیلو گرم سیمان در متر مکعب</t>
  </si>
  <si>
    <t xml:space="preserve">بتن سبک با عیار 200 کیلوگرم سیمان در متر مکعب </t>
  </si>
  <si>
    <t>واحد انرژی سازمان نظام مهندسی استان کردستان</t>
  </si>
  <si>
    <t>مبحث 19 مقررات ملی ساختمان 
مدیریت انرژی در ساختمان</t>
  </si>
  <si>
    <t>دیوار  خارجی مجاور فضای باز</t>
  </si>
  <si>
    <t xml:space="preserve">بلوک سفالی 15 سانتی </t>
  </si>
  <si>
    <t>بتن سبک با عیار 200 کیلوگرم سیمان در متر مکعب 1</t>
  </si>
  <si>
    <t>سقف تیرچه و بلوک پلی استایرن ساده  ارتفاع 25 سانتی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</si>
</sst>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vertAlign val="subscript"/>
      <sz val="14"/>
      <color theme="1"/>
      <name val="Times New Roman"/>
      <family val="1"/>
    </font>
    <font>
      <b/>
      <vertAlign val="superscript"/>
      <sz val="14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5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0" fillId="3" borderId="1" xfId="0" applyFill="1" applyBorder="1"/>
    <xf numFmtId="0" fontId="0" fillId="3" borderId="1" xfId="0" applyFill="1" applyBorder="1" applyAlignment="1">
      <alignment wrapText="1"/>
    </xf>
    <xf numFmtId="4" fontId="0" fillId="2" borderId="1" xfId="0" applyNumberFormat="1" applyFill="1" applyBorder="1"/>
    <xf numFmtId="4" fontId="0" fillId="4" borderId="1" xfId="0" applyNumberFormat="1" applyFill="1" applyBorder="1"/>
    <xf numFmtId="164" fontId="0" fillId="3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0" borderId="1" xfId="0" applyNumberFormat="1" applyBorder="1"/>
    <xf numFmtId="164" fontId="0" fillId="0" borderId="1" xfId="0" applyNumberForma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64" fontId="0" fillId="0" borderId="0" xfId="0" applyNumberFormat="1"/>
    <xf numFmtId="0" fontId="0" fillId="0" borderId="1" xfId="0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5" fillId="6" borderId="1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/>
    </xf>
    <xf numFmtId="0" fontId="4" fillId="2" borderId="9" xfId="0" applyFont="1" applyFill="1" applyBorder="1"/>
    <xf numFmtId="0" fontId="0" fillId="2" borderId="9" xfId="0" applyFill="1" applyBorder="1"/>
    <xf numFmtId="0" fontId="7" fillId="4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164" fontId="0" fillId="2" borderId="6" xfId="0" applyNumberFormat="1" applyFill="1" applyBorder="1" applyAlignment="1">
      <alignment horizontal="center" vertical="center"/>
    </xf>
    <xf numFmtId="164" fontId="0" fillId="3" borderId="6" xfId="0" applyNumberForma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4" fillId="6" borderId="1" xfId="0" applyFont="1" applyFill="1" applyBorder="1" applyAlignment="1" applyProtection="1">
      <alignment horizontal="center" vertical="center"/>
      <protection locked="0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7" borderId="11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5" fillId="7" borderId="15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/>
    </xf>
    <xf numFmtId="0" fontId="5" fillId="7" borderId="12" xfId="0" applyFont="1" applyFill="1" applyBorder="1" applyAlignment="1">
      <alignment horizontal="center" vertical="center"/>
    </xf>
    <xf numFmtId="0" fontId="5" fillId="7" borderId="17" xfId="0" applyFont="1" applyFill="1" applyBorder="1" applyAlignment="1">
      <alignment horizontal="center" vertical="center"/>
    </xf>
    <xf numFmtId="0" fontId="5" fillId="7" borderId="18" xfId="0" applyFont="1" applyFill="1" applyBorder="1" applyAlignment="1">
      <alignment horizontal="center" vertical="center"/>
    </xf>
    <xf numFmtId="0" fontId="5" fillId="7" borderId="14" xfId="0" applyFont="1" applyFill="1" applyBorder="1" applyAlignment="1">
      <alignment horizontal="center" vertical="center"/>
    </xf>
  </cellXfs>
  <cellStyles count="1">
    <cellStyle name="Normal" xfId="0" builtinId="0"/>
  </cellStyles>
  <dxfs count="4"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00FF00"/>
      <color rgb="FF09FF78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M23"/>
  <sheetViews>
    <sheetView tabSelected="1" topLeftCell="D1" zoomScale="80" zoomScaleNormal="80" workbookViewId="0">
      <selection activeCell="H12" sqref="H12"/>
    </sheetView>
  </sheetViews>
  <sheetFormatPr defaultRowHeight="14.4" x14ac:dyDescent="0.3"/>
  <cols>
    <col min="1" max="1" width="0" hidden="1" customWidth="1"/>
    <col min="2" max="2" width="35" hidden="1" customWidth="1"/>
    <col min="3" max="3" width="0" hidden="1" customWidth="1"/>
    <col min="6" max="6" width="13.33203125" customWidth="1"/>
    <col min="7" max="7" width="16.6640625" customWidth="1"/>
    <col min="8" max="8" width="9.6640625" customWidth="1"/>
    <col min="9" max="9" width="12.33203125" customWidth="1"/>
    <col min="10" max="10" width="23.6640625" customWidth="1"/>
    <col min="11" max="11" width="15" customWidth="1"/>
    <col min="12" max="12" width="42.33203125" customWidth="1"/>
    <col min="13" max="13" width="17.5546875" customWidth="1"/>
    <col min="24" max="24" width="36.6640625" customWidth="1"/>
    <col min="26" max="26" width="22" bestFit="1" customWidth="1"/>
  </cols>
  <sheetData>
    <row r="3" spans="1:13" ht="15" thickBot="1" x14ac:dyDescent="0.35"/>
    <row r="4" spans="1:13" ht="21" customHeight="1" thickTop="1" x14ac:dyDescent="0.3">
      <c r="F4" s="43" t="s">
        <v>15</v>
      </c>
      <c r="G4" s="44"/>
      <c r="H4" s="44"/>
      <c r="I4" s="44"/>
      <c r="J4" s="44"/>
      <c r="K4" s="44"/>
      <c r="L4" s="44"/>
      <c r="M4" s="45"/>
    </row>
    <row r="5" spans="1:13" ht="24" customHeight="1" x14ac:dyDescent="0.3">
      <c r="F5" s="54" t="s">
        <v>68</v>
      </c>
      <c r="G5" s="55"/>
      <c r="H5" s="58" t="s">
        <v>69</v>
      </c>
      <c r="I5" s="59"/>
      <c r="J5" s="59"/>
      <c r="K5" s="60"/>
      <c r="L5" s="22" t="s">
        <v>17</v>
      </c>
      <c r="M5" s="23" t="s">
        <v>16</v>
      </c>
    </row>
    <row r="6" spans="1:13" ht="36" x14ac:dyDescent="0.3">
      <c r="F6" s="56"/>
      <c r="G6" s="57"/>
      <c r="H6" s="61"/>
      <c r="I6" s="62"/>
      <c r="J6" s="62"/>
      <c r="K6" s="63"/>
      <c r="L6" s="42" t="s">
        <v>21</v>
      </c>
      <c r="M6" s="37" t="s">
        <v>28</v>
      </c>
    </row>
    <row r="7" spans="1:13" ht="37.5" customHeight="1" x14ac:dyDescent="0.3">
      <c r="A7" s="7"/>
      <c r="B7" s="8" t="s">
        <v>18</v>
      </c>
      <c r="C7" s="7" t="s">
        <v>12</v>
      </c>
      <c r="F7" s="36" t="s">
        <v>48</v>
      </c>
      <c r="G7" s="30" t="s">
        <v>8</v>
      </c>
      <c r="H7" s="30" t="s">
        <v>10</v>
      </c>
      <c r="I7" s="18" t="s">
        <v>7</v>
      </c>
      <c r="J7" s="35" t="s">
        <v>6</v>
      </c>
      <c r="K7" s="35" t="s">
        <v>52</v>
      </c>
      <c r="L7" s="15"/>
      <c r="M7" s="24" t="s">
        <v>0</v>
      </c>
    </row>
    <row r="8" spans="1:13" x14ac:dyDescent="0.3">
      <c r="A8" s="7">
        <v>1</v>
      </c>
      <c r="B8" s="2" t="s">
        <v>70</v>
      </c>
      <c r="C8" s="9">
        <v>1.69</v>
      </c>
      <c r="F8" s="38">
        <f>IF(I8=0,0,G8/I8)</f>
        <v>4</v>
      </c>
      <c r="G8" s="3">
        <f>H8/100</f>
        <v>0.2</v>
      </c>
      <c r="H8" s="31">
        <v>20</v>
      </c>
      <c r="I8" s="12">
        <f>VLOOKUP(L8,Sheet2!L:M,2,FALSE)</f>
        <v>0.05</v>
      </c>
      <c r="J8" s="3" t="s">
        <v>9</v>
      </c>
      <c r="K8" s="3">
        <f>VLOOKUP(L8,Sheet2!L:N,3,FALSE)</f>
        <v>10</v>
      </c>
      <c r="L8" s="33" t="s">
        <v>35</v>
      </c>
      <c r="M8" s="25">
        <v>1</v>
      </c>
    </row>
    <row r="9" spans="1:13" x14ac:dyDescent="0.3">
      <c r="A9" s="7">
        <v>2</v>
      </c>
      <c r="B9" s="2" t="s">
        <v>19</v>
      </c>
      <c r="C9" s="9">
        <v>1.41</v>
      </c>
      <c r="F9" s="39">
        <f t="shared" ref="F9:F18" si="0">IF(I9=0,0,G9/I9)</f>
        <v>0.1</v>
      </c>
      <c r="G9" s="4">
        <f>H9/100</f>
        <v>0.1</v>
      </c>
      <c r="H9" s="32">
        <v>10</v>
      </c>
      <c r="I9" s="11">
        <f>VLOOKUP(L9,Sheet2!L:M,2,FALSE)</f>
        <v>1</v>
      </c>
      <c r="J9" s="4" t="s">
        <v>9</v>
      </c>
      <c r="K9" s="4">
        <f>VLOOKUP(L9,Sheet2!L:N,3,FALSE)</f>
        <v>0</v>
      </c>
      <c r="L9" s="34" t="s">
        <v>3</v>
      </c>
      <c r="M9" s="26">
        <v>2</v>
      </c>
    </row>
    <row r="10" spans="1:13" x14ac:dyDescent="0.3">
      <c r="A10" s="7">
        <v>3</v>
      </c>
      <c r="B10" s="2" t="s">
        <v>20</v>
      </c>
      <c r="C10" s="9">
        <v>1.47</v>
      </c>
      <c r="F10" s="38">
        <f t="shared" si="0"/>
        <v>0.98076923076923073</v>
      </c>
      <c r="G10" s="3">
        <f t="shared" ref="G10:G15" si="1">H10/100</f>
        <v>0.51</v>
      </c>
      <c r="H10" s="31">
        <v>51</v>
      </c>
      <c r="I10" s="12">
        <f>VLOOKUP(L10,Sheet2!L:M,2,FALSE)</f>
        <v>0.52</v>
      </c>
      <c r="J10" s="3" t="s">
        <v>9</v>
      </c>
      <c r="K10" s="3">
        <f>VLOOKUP(L10,Sheet2!L:N,3,FALSE)</f>
        <v>1400</v>
      </c>
      <c r="L10" s="33" t="s">
        <v>30</v>
      </c>
      <c r="M10" s="25">
        <v>3</v>
      </c>
    </row>
    <row r="11" spans="1:13" x14ac:dyDescent="0.3">
      <c r="A11" s="7">
        <v>4</v>
      </c>
      <c r="B11" s="6" t="s">
        <v>21</v>
      </c>
      <c r="C11" s="10">
        <v>5.56</v>
      </c>
      <c r="F11" s="39">
        <f t="shared" si="0"/>
        <v>7.6923076923076927E-2</v>
      </c>
      <c r="G11" s="4">
        <f t="shared" si="1"/>
        <v>0.04</v>
      </c>
      <c r="H11" s="32">
        <v>4</v>
      </c>
      <c r="I11" s="11">
        <f>VLOOKUP(L11,Sheet2!L:M,2,FALSE)</f>
        <v>0.52</v>
      </c>
      <c r="J11" s="4" t="s">
        <v>9</v>
      </c>
      <c r="K11" s="4">
        <f>VLOOKUP(L11,Sheet2!L:N,3,FALSE)</f>
        <v>1700</v>
      </c>
      <c r="L11" s="34" t="s">
        <v>72</v>
      </c>
      <c r="M11" s="26">
        <v>4</v>
      </c>
    </row>
    <row r="12" spans="1:13" x14ac:dyDescent="0.3">
      <c r="A12" s="7">
        <v>5</v>
      </c>
      <c r="B12" s="6" t="s">
        <v>22</v>
      </c>
      <c r="C12" s="10">
        <v>4.55</v>
      </c>
      <c r="F12" s="38">
        <f t="shared" si="0"/>
        <v>0.1</v>
      </c>
      <c r="G12" s="3">
        <f t="shared" si="1"/>
        <v>0.1</v>
      </c>
      <c r="H12" s="31">
        <v>10</v>
      </c>
      <c r="I12" s="12">
        <f>VLOOKUP(L12,Sheet2!L:M,2,FALSE)</f>
        <v>1</v>
      </c>
      <c r="J12" s="3" t="s">
        <v>9</v>
      </c>
      <c r="K12" s="3">
        <f>VLOOKUP(L12,Sheet2!L:N,3,FALSE)</f>
        <v>0</v>
      </c>
      <c r="L12" s="33" t="s">
        <v>62</v>
      </c>
      <c r="M12" s="25">
        <v>5</v>
      </c>
    </row>
    <row r="13" spans="1:13" x14ac:dyDescent="0.3">
      <c r="A13" s="7">
        <v>6</v>
      </c>
      <c r="B13" s="2" t="s">
        <v>23</v>
      </c>
      <c r="C13" s="9">
        <v>3.13</v>
      </c>
      <c r="F13" s="39">
        <f t="shared" si="0"/>
        <v>5.1515151515151521E-2</v>
      </c>
      <c r="G13" s="4">
        <f>H13/100</f>
        <v>8.5000000000000006E-2</v>
      </c>
      <c r="H13" s="32">
        <v>8.5</v>
      </c>
      <c r="I13" s="11">
        <f>VLOOKUP(L13,Sheet2!L:M,2,FALSE)</f>
        <v>1.65</v>
      </c>
      <c r="J13" s="4" t="s">
        <v>9</v>
      </c>
      <c r="K13" s="4">
        <f>VLOOKUP(L13,Sheet2!L:N,3,FALSE)</f>
        <v>1700</v>
      </c>
      <c r="L13" s="34" t="s">
        <v>66</v>
      </c>
      <c r="M13" s="26">
        <v>6</v>
      </c>
    </row>
    <row r="14" spans="1:13" x14ac:dyDescent="0.3">
      <c r="A14" s="7">
        <v>7</v>
      </c>
      <c r="B14" s="2" t="s">
        <v>24</v>
      </c>
      <c r="C14" s="9">
        <v>2.63</v>
      </c>
      <c r="F14" s="38">
        <f t="shared" si="0"/>
        <v>0.15151515151515152</v>
      </c>
      <c r="G14" s="3">
        <f t="shared" si="1"/>
        <v>0.25</v>
      </c>
      <c r="H14" s="31">
        <v>25</v>
      </c>
      <c r="I14" s="12">
        <f>VLOOKUP(L14,Sheet2!L:M,2,FALSE)</f>
        <v>1.65</v>
      </c>
      <c r="J14" s="3" t="s">
        <v>9</v>
      </c>
      <c r="K14" s="3">
        <f>VLOOKUP(L14,Sheet2!L:N,3,FALSE)</f>
        <v>1700</v>
      </c>
      <c r="L14" s="33" t="s">
        <v>66</v>
      </c>
      <c r="M14" s="25">
        <v>7</v>
      </c>
    </row>
    <row r="15" spans="1:13" x14ac:dyDescent="0.3">
      <c r="A15" s="7">
        <v>8</v>
      </c>
      <c r="B15" s="2" t="s">
        <v>25</v>
      </c>
      <c r="C15" s="9">
        <v>0.28000000000000003</v>
      </c>
      <c r="F15" s="39">
        <f t="shared" si="0"/>
        <v>5.1515151515151521E-2</v>
      </c>
      <c r="G15" s="4">
        <f t="shared" si="1"/>
        <v>8.5000000000000006E-2</v>
      </c>
      <c r="H15" s="32">
        <v>8.5</v>
      </c>
      <c r="I15" s="11">
        <f>VLOOKUP(L15,Sheet2!L:M,2,FALSE)</f>
        <v>1.65</v>
      </c>
      <c r="J15" s="4" t="s">
        <v>9</v>
      </c>
      <c r="K15" s="4">
        <f>VLOOKUP(L15,Sheet2!L:N,3,FALSE)</f>
        <v>1700</v>
      </c>
      <c r="L15" s="34" t="s">
        <v>66</v>
      </c>
      <c r="M15" s="26">
        <v>8</v>
      </c>
    </row>
    <row r="16" spans="1:13" x14ac:dyDescent="0.3">
      <c r="A16" s="7">
        <v>9</v>
      </c>
      <c r="B16" s="6" t="s">
        <v>26</v>
      </c>
      <c r="C16" s="10">
        <v>0.48</v>
      </c>
      <c r="F16" s="38">
        <f t="shared" si="0"/>
        <v>0</v>
      </c>
      <c r="G16" s="3">
        <v>0</v>
      </c>
      <c r="H16" s="31">
        <v>0</v>
      </c>
      <c r="I16" s="12">
        <f>VLOOKUP(L16,Sheet2!L:M,2,FALSE)</f>
        <v>0</v>
      </c>
      <c r="J16" s="3" t="s">
        <v>9</v>
      </c>
      <c r="K16" s="3">
        <f>VLOOKUP(L16,Sheet2!L:N,3,FALSE)</f>
        <v>0</v>
      </c>
      <c r="L16" s="33">
        <v>0</v>
      </c>
      <c r="M16" s="25">
        <v>9</v>
      </c>
    </row>
    <row r="17" spans="1:13" x14ac:dyDescent="0.3">
      <c r="A17" s="7">
        <v>10</v>
      </c>
      <c r="B17" s="6" t="s">
        <v>27</v>
      </c>
      <c r="C17" s="10">
        <v>0.56999999999999995</v>
      </c>
      <c r="F17" s="39">
        <f t="shared" si="0"/>
        <v>0</v>
      </c>
      <c r="G17" s="4"/>
      <c r="H17" s="32"/>
      <c r="I17" s="11">
        <f>VLOOKUP(L17,Sheet2!L:M,2,FALSE)</f>
        <v>0</v>
      </c>
      <c r="J17" s="4"/>
      <c r="K17" s="4">
        <f>VLOOKUP(L17,Sheet2!L:N,3,FALSE)</f>
        <v>0</v>
      </c>
      <c r="L17" s="34">
        <v>0</v>
      </c>
      <c r="M17" s="26">
        <v>10</v>
      </c>
    </row>
    <row r="18" spans="1:13" x14ac:dyDescent="0.3">
      <c r="F18" s="38">
        <f t="shared" si="0"/>
        <v>0</v>
      </c>
      <c r="G18" s="3"/>
      <c r="H18" s="31"/>
      <c r="I18" s="12">
        <f>VLOOKUP(L18,Sheet2!L:M,2,FALSE)</f>
        <v>0</v>
      </c>
      <c r="J18" s="3"/>
      <c r="K18" s="3">
        <f>VLOOKUP(L18,Sheet2!L:N,3,FALSE)</f>
        <v>0</v>
      </c>
      <c r="L18" s="33">
        <v>0</v>
      </c>
      <c r="M18" s="25">
        <v>11</v>
      </c>
    </row>
    <row r="19" spans="1:13" ht="22.5" customHeight="1" x14ac:dyDescent="0.3">
      <c r="F19" s="39"/>
      <c r="G19" s="5">
        <f>SUM(G8:G18)</f>
        <v>1.37</v>
      </c>
      <c r="H19" s="5">
        <f>SUM(H8:H18)</f>
        <v>137</v>
      </c>
      <c r="I19" s="4"/>
      <c r="J19" s="48" t="s">
        <v>11</v>
      </c>
      <c r="K19" s="48"/>
      <c r="L19" s="48"/>
      <c r="M19" s="49"/>
    </row>
    <row r="20" spans="1:13" ht="23.25" customHeight="1" x14ac:dyDescent="0.3">
      <c r="F20" s="40">
        <f>SUM(F8:F18)</f>
        <v>5.5122377622377616</v>
      </c>
      <c r="G20" s="3"/>
      <c r="H20" s="3"/>
      <c r="I20" s="3"/>
      <c r="J20" s="50" t="s">
        <v>54</v>
      </c>
      <c r="K20" s="50"/>
      <c r="L20" s="50"/>
      <c r="M20" s="51"/>
    </row>
    <row r="21" spans="1:13" ht="20.399999999999999" x14ac:dyDescent="0.3">
      <c r="F21" s="41">
        <f>VLOOKUP(L6,B:C,2,FALSE)</f>
        <v>5.56</v>
      </c>
      <c r="G21" s="4"/>
      <c r="H21" s="4"/>
      <c r="I21" s="4"/>
      <c r="J21" s="52" t="s">
        <v>55</v>
      </c>
      <c r="K21" s="52"/>
      <c r="L21" s="52"/>
      <c r="M21" s="53"/>
    </row>
    <row r="22" spans="1:13" ht="18.600000000000001" thickBot="1" x14ac:dyDescent="0.4">
      <c r="F22" s="27">
        <f>F20</f>
        <v>5.5122377622377616</v>
      </c>
      <c r="G22" s="28" t="str">
        <f>IF(F20&gt;=F21,"مورد تایید است","مورد تایید نیست")</f>
        <v>مورد تایید نیست</v>
      </c>
      <c r="H22" s="29"/>
      <c r="I22" s="29"/>
      <c r="J22" s="46" t="s">
        <v>51</v>
      </c>
      <c r="K22" s="46"/>
      <c r="L22" s="46"/>
      <c r="M22" s="47"/>
    </row>
    <row r="23" spans="1:13" ht="15" thickTop="1" x14ac:dyDescent="0.3"/>
  </sheetData>
  <sheetProtection algorithmName="SHA-512" hashValue="XRsv4VUdxV9CFWhguYDtQgWq9SciKb5a8DkAefF0LZEJXuDXNrA1LOer7QH8DVUdvoBBvFD6PjQQpSTfrjNw0g==" saltValue="NHJGNLq2eyDEnRHk5SzbCg==" spinCount="100000" sheet="1" objects="1" scenarios="1" selectLockedCells="1"/>
  <mergeCells count="7">
    <mergeCell ref="F4:M4"/>
    <mergeCell ref="J22:M22"/>
    <mergeCell ref="J19:M19"/>
    <mergeCell ref="J20:M20"/>
    <mergeCell ref="J21:M21"/>
    <mergeCell ref="F5:G6"/>
    <mergeCell ref="H5:K6"/>
  </mergeCells>
  <phoneticPr fontId="2" type="noConversion"/>
  <conditionalFormatting sqref="F22">
    <cfRule type="cellIs" dxfId="3" priority="5" operator="lessThan">
      <formula>$F$21</formula>
    </cfRule>
    <cfRule type="cellIs" dxfId="2" priority="6" operator="greaterThanOrEqual">
      <formula>$F$21</formula>
    </cfRule>
  </conditionalFormatting>
  <conditionalFormatting sqref="G22">
    <cfRule type="expression" dxfId="1" priority="1">
      <formula>$F$20&lt;$F$21</formula>
    </cfRule>
    <cfRule type="expression" dxfId="0" priority="2">
      <formula>$F$20&gt;=$F$21</formula>
    </cfRule>
  </conditionalFormatting>
  <dataValidations xWindow="749" yWindow="486" count="1">
    <dataValidation type="list" allowBlank="1" showInputMessage="1" showErrorMessage="1" sqref="L6" xr:uid="{5AD10DB8-30AD-4B60-880B-920DEFD0D992}">
      <formula1>$B$8:$B$17</formula1>
    </dataValidation>
  </dataValidations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xWindow="749" yWindow="486" count="1">
        <x14:dataValidation type="list" allowBlank="1" showInputMessage="1" showErrorMessage="1" errorTitle="کاربر گرامی" error="فقط یکی از مصالح منو کشویی را انتخاب کنید." promptTitle="مهندس گرامی" prompt="بعد از انتخاب یکی از مصالح منو کشویی در ستون d(cm) مقدار ضخامت آن را وارد کنید." xr:uid="{26248C65-5950-4B25-909E-775EB5A9905F}">
          <x14:formula1>
            <xm:f>Sheet2!$L$5:$L$47</xm:f>
          </x14:formula1>
          <xm:sqref>L8:L18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F889F-253F-4FD8-AFCB-BBB62E95EA26}">
  <dimension ref="K4:N48"/>
  <sheetViews>
    <sheetView workbookViewId="0">
      <selection activeCell="L15" sqref="L15"/>
    </sheetView>
  </sheetViews>
  <sheetFormatPr defaultRowHeight="14.4" x14ac:dyDescent="0.3"/>
  <cols>
    <col min="12" max="12" width="39.5546875" bestFit="1" customWidth="1"/>
    <col min="14" max="14" width="22.88671875" bestFit="1" customWidth="1"/>
  </cols>
  <sheetData>
    <row r="4" spans="11:14" x14ac:dyDescent="0.3">
      <c r="K4" s="7"/>
      <c r="L4" s="20" t="s">
        <v>14</v>
      </c>
      <c r="M4" s="5" t="s">
        <v>7</v>
      </c>
      <c r="N4" s="5" t="s">
        <v>13</v>
      </c>
    </row>
    <row r="5" spans="11:14" x14ac:dyDescent="0.3">
      <c r="K5" s="4">
        <v>1</v>
      </c>
      <c r="L5" s="17">
        <v>0</v>
      </c>
      <c r="M5" s="14">
        <v>0</v>
      </c>
      <c r="N5" s="17">
        <v>0</v>
      </c>
    </row>
    <row r="6" spans="11:14" x14ac:dyDescent="0.3">
      <c r="K6" s="4">
        <v>2</v>
      </c>
      <c r="L6" s="17" t="s">
        <v>29</v>
      </c>
      <c r="M6" s="14">
        <v>0.6</v>
      </c>
      <c r="N6" s="17">
        <v>1600</v>
      </c>
    </row>
    <row r="7" spans="11:14" x14ac:dyDescent="0.3">
      <c r="K7" s="4">
        <v>3</v>
      </c>
      <c r="L7" s="17" t="s">
        <v>1</v>
      </c>
      <c r="M7" s="14">
        <v>0.8</v>
      </c>
      <c r="N7" s="17">
        <v>1500</v>
      </c>
    </row>
    <row r="8" spans="11:14" x14ac:dyDescent="0.3">
      <c r="K8" s="4">
        <v>4</v>
      </c>
      <c r="L8" s="17" t="s">
        <v>2</v>
      </c>
      <c r="M8" s="14">
        <v>0.23</v>
      </c>
      <c r="N8" s="17">
        <v>1100</v>
      </c>
    </row>
    <row r="9" spans="11:14" x14ac:dyDescent="0.3">
      <c r="K9" s="4">
        <v>5</v>
      </c>
      <c r="L9" s="17" t="s">
        <v>30</v>
      </c>
      <c r="M9" s="14">
        <v>0.52</v>
      </c>
      <c r="N9" s="17">
        <v>1400</v>
      </c>
    </row>
    <row r="10" spans="11:14" x14ac:dyDescent="0.3">
      <c r="K10" s="4">
        <v>6</v>
      </c>
      <c r="L10" s="17" t="s">
        <v>3</v>
      </c>
      <c r="M10" s="14">
        <v>1</v>
      </c>
      <c r="N10" s="17">
        <v>0</v>
      </c>
    </row>
    <row r="11" spans="11:14" x14ac:dyDescent="0.3">
      <c r="K11" s="4">
        <v>7</v>
      </c>
      <c r="L11" s="17" t="s">
        <v>36</v>
      </c>
      <c r="M11" s="14">
        <v>4.7E-2</v>
      </c>
      <c r="N11" s="17">
        <v>15</v>
      </c>
    </row>
    <row r="12" spans="11:14" x14ac:dyDescent="0.3">
      <c r="K12" s="4">
        <v>8</v>
      </c>
      <c r="L12" s="17" t="s">
        <v>31</v>
      </c>
      <c r="M12" s="14">
        <v>0</v>
      </c>
      <c r="N12" s="17">
        <v>0</v>
      </c>
    </row>
    <row r="13" spans="11:14" x14ac:dyDescent="0.3">
      <c r="K13" s="4">
        <v>9</v>
      </c>
      <c r="L13" s="17" t="s">
        <v>32</v>
      </c>
      <c r="M13" s="14">
        <v>0.25</v>
      </c>
      <c r="N13" s="17">
        <v>800</v>
      </c>
    </row>
    <row r="14" spans="11:14" x14ac:dyDescent="0.3">
      <c r="K14" s="4">
        <v>10</v>
      </c>
      <c r="L14" s="17" t="s">
        <v>4</v>
      </c>
      <c r="M14" s="14">
        <v>1.1000000000000001</v>
      </c>
      <c r="N14" s="17">
        <v>1500</v>
      </c>
    </row>
    <row r="15" spans="11:14" x14ac:dyDescent="0.3">
      <c r="K15" s="4">
        <v>11</v>
      </c>
      <c r="L15" s="17" t="s">
        <v>5</v>
      </c>
      <c r="M15" s="14">
        <v>0.56999999999999995</v>
      </c>
      <c r="N15" s="17">
        <v>1200</v>
      </c>
    </row>
    <row r="16" spans="11:14" x14ac:dyDescent="0.3">
      <c r="K16" s="4">
        <v>12</v>
      </c>
      <c r="L16" s="17" t="s">
        <v>33</v>
      </c>
      <c r="M16" s="14">
        <v>0.69</v>
      </c>
      <c r="N16" s="17">
        <v>1600</v>
      </c>
    </row>
    <row r="17" spans="11:14" x14ac:dyDescent="0.3">
      <c r="K17" s="4">
        <v>13</v>
      </c>
      <c r="L17" s="17" t="s">
        <v>34</v>
      </c>
      <c r="M17" s="14">
        <v>0.8</v>
      </c>
      <c r="N17" s="17">
        <v>1500</v>
      </c>
    </row>
    <row r="18" spans="11:14" x14ac:dyDescent="0.3">
      <c r="K18" s="4">
        <v>14</v>
      </c>
      <c r="L18" s="17" t="s">
        <v>35</v>
      </c>
      <c r="M18" s="14">
        <v>0.05</v>
      </c>
      <c r="N18" s="17">
        <v>10</v>
      </c>
    </row>
    <row r="19" spans="11:14" x14ac:dyDescent="0.3">
      <c r="K19" s="4">
        <v>15</v>
      </c>
      <c r="L19" s="17" t="s">
        <v>37</v>
      </c>
      <c r="M19" s="14">
        <v>0</v>
      </c>
      <c r="N19" s="17">
        <v>0</v>
      </c>
    </row>
    <row r="20" spans="11:14" x14ac:dyDescent="0.3">
      <c r="K20" s="4">
        <v>16</v>
      </c>
      <c r="L20" s="17" t="s">
        <v>38</v>
      </c>
      <c r="M20" s="14">
        <v>0.9</v>
      </c>
      <c r="N20" s="17">
        <v>1400</v>
      </c>
    </row>
    <row r="21" spans="11:14" x14ac:dyDescent="0.3">
      <c r="K21" s="4">
        <v>17</v>
      </c>
      <c r="L21" s="17" t="s">
        <v>39</v>
      </c>
      <c r="M21" s="14">
        <v>0.5</v>
      </c>
      <c r="N21" s="17">
        <v>300</v>
      </c>
    </row>
    <row r="22" spans="11:14" x14ac:dyDescent="0.3">
      <c r="K22" s="4">
        <v>18</v>
      </c>
      <c r="L22" s="17" t="s">
        <v>40</v>
      </c>
      <c r="M22" s="14">
        <v>3.9E-2</v>
      </c>
      <c r="N22" s="17">
        <v>80</v>
      </c>
    </row>
    <row r="23" spans="11:14" x14ac:dyDescent="0.3">
      <c r="K23" s="4">
        <v>19</v>
      </c>
      <c r="L23" s="17" t="s">
        <v>41</v>
      </c>
      <c r="M23" s="14">
        <v>0.9</v>
      </c>
      <c r="N23" s="17">
        <v>1400</v>
      </c>
    </row>
    <row r="24" spans="11:14" x14ac:dyDescent="0.3">
      <c r="K24" s="4">
        <v>20</v>
      </c>
      <c r="L24" s="17" t="s">
        <v>42</v>
      </c>
      <c r="M24" s="14">
        <v>0.56999999999999995</v>
      </c>
      <c r="N24" s="17">
        <v>1200</v>
      </c>
    </row>
    <row r="25" spans="11:14" x14ac:dyDescent="0.3">
      <c r="K25" s="4">
        <v>21</v>
      </c>
      <c r="L25" s="17" t="s">
        <v>47</v>
      </c>
      <c r="M25" s="14">
        <v>0.5</v>
      </c>
      <c r="N25" s="17">
        <v>500</v>
      </c>
    </row>
    <row r="26" spans="11:14" x14ac:dyDescent="0.3">
      <c r="K26" s="4">
        <v>22</v>
      </c>
      <c r="L26" s="17" t="s">
        <v>43</v>
      </c>
      <c r="M26" s="14">
        <v>0</v>
      </c>
      <c r="N26" s="17">
        <v>0</v>
      </c>
    </row>
    <row r="27" spans="11:14" x14ac:dyDescent="0.3">
      <c r="K27" s="4">
        <v>23</v>
      </c>
      <c r="L27" s="17" t="s">
        <v>44</v>
      </c>
      <c r="M27" s="14">
        <v>0</v>
      </c>
      <c r="N27" s="17">
        <v>0</v>
      </c>
    </row>
    <row r="28" spans="11:14" x14ac:dyDescent="0.3">
      <c r="K28" s="4">
        <v>24</v>
      </c>
      <c r="L28" s="17" t="s">
        <v>45</v>
      </c>
      <c r="M28" s="14">
        <v>2.8000000000000001E-2</v>
      </c>
      <c r="N28" s="17">
        <v>30</v>
      </c>
    </row>
    <row r="29" spans="11:14" x14ac:dyDescent="0.3">
      <c r="K29" s="4">
        <v>25</v>
      </c>
      <c r="L29" s="17" t="s">
        <v>46</v>
      </c>
      <c r="M29" s="14">
        <v>0.5</v>
      </c>
      <c r="N29" s="17">
        <v>500</v>
      </c>
    </row>
    <row r="30" spans="11:14" x14ac:dyDescent="0.3">
      <c r="K30" s="4">
        <v>26</v>
      </c>
      <c r="L30" s="17" t="s">
        <v>49</v>
      </c>
      <c r="M30" s="14">
        <v>0.23</v>
      </c>
      <c r="N30" s="17">
        <v>650</v>
      </c>
    </row>
    <row r="31" spans="11:14" x14ac:dyDescent="0.3">
      <c r="K31" s="4">
        <v>27</v>
      </c>
      <c r="L31" s="17" t="s">
        <v>50</v>
      </c>
      <c r="M31" s="14">
        <v>0.25</v>
      </c>
      <c r="N31" s="17">
        <v>1100</v>
      </c>
    </row>
    <row r="32" spans="11:14" x14ac:dyDescent="0.3">
      <c r="K32" s="4">
        <v>28</v>
      </c>
      <c r="L32" s="17" t="s">
        <v>53</v>
      </c>
      <c r="M32" s="14">
        <v>0.3</v>
      </c>
      <c r="N32" s="17">
        <v>950</v>
      </c>
    </row>
    <row r="33" spans="11:14" x14ac:dyDescent="0.3">
      <c r="K33" s="4">
        <v>29</v>
      </c>
      <c r="L33" s="17" t="s">
        <v>56</v>
      </c>
      <c r="M33" s="14">
        <v>1.1000000000000001</v>
      </c>
      <c r="N33" s="17">
        <v>1500</v>
      </c>
    </row>
    <row r="34" spans="11:14" ht="28.8" x14ac:dyDescent="0.3">
      <c r="K34" s="4">
        <v>30</v>
      </c>
      <c r="L34" s="19" t="s">
        <v>57</v>
      </c>
      <c r="M34" s="14">
        <v>0.1</v>
      </c>
      <c r="N34" s="17">
        <v>550</v>
      </c>
    </row>
    <row r="35" spans="11:14" x14ac:dyDescent="0.3">
      <c r="K35" s="4">
        <v>31</v>
      </c>
      <c r="L35" s="17" t="s">
        <v>58</v>
      </c>
      <c r="M35" s="14">
        <v>0.2</v>
      </c>
      <c r="N35" s="17">
        <v>700</v>
      </c>
    </row>
    <row r="36" spans="11:14" ht="28.8" x14ac:dyDescent="0.3">
      <c r="K36" s="4">
        <v>32</v>
      </c>
      <c r="L36" s="19" t="s">
        <v>59</v>
      </c>
      <c r="M36" s="14">
        <v>0.1</v>
      </c>
      <c r="N36" s="17">
        <v>550</v>
      </c>
    </row>
    <row r="37" spans="11:14" x14ac:dyDescent="0.3">
      <c r="K37" s="4">
        <v>33</v>
      </c>
      <c r="L37" s="17" t="s">
        <v>60</v>
      </c>
      <c r="M37" s="14">
        <v>0.5</v>
      </c>
      <c r="N37" s="17">
        <v>1400</v>
      </c>
    </row>
    <row r="38" spans="11:14" x14ac:dyDescent="0.3">
      <c r="K38" s="4">
        <v>34</v>
      </c>
      <c r="L38" s="17" t="s">
        <v>61</v>
      </c>
      <c r="M38" s="14">
        <v>1.8</v>
      </c>
      <c r="N38" s="17">
        <v>2000</v>
      </c>
    </row>
    <row r="39" spans="11:14" x14ac:dyDescent="0.3">
      <c r="K39" s="4">
        <v>35</v>
      </c>
      <c r="L39" s="17" t="s">
        <v>62</v>
      </c>
      <c r="M39" s="13">
        <v>1</v>
      </c>
      <c r="N39" s="17">
        <v>0</v>
      </c>
    </row>
    <row r="40" spans="11:14" x14ac:dyDescent="0.3">
      <c r="K40" s="4">
        <v>36</v>
      </c>
      <c r="L40" s="1" t="s">
        <v>63</v>
      </c>
      <c r="M40" s="13">
        <v>0.23</v>
      </c>
      <c r="N40" s="1">
        <v>0</v>
      </c>
    </row>
    <row r="41" spans="11:14" x14ac:dyDescent="0.3">
      <c r="K41" s="4">
        <v>37</v>
      </c>
      <c r="L41" s="17" t="s">
        <v>64</v>
      </c>
      <c r="M41" s="13">
        <v>1</v>
      </c>
      <c r="N41" s="1">
        <v>0</v>
      </c>
    </row>
    <row r="42" spans="11:14" x14ac:dyDescent="0.3">
      <c r="K42" s="4">
        <v>38</v>
      </c>
      <c r="L42" s="17" t="s">
        <v>65</v>
      </c>
      <c r="M42" s="13">
        <v>4.5999999999999999E-2</v>
      </c>
      <c r="N42" s="17">
        <v>0</v>
      </c>
    </row>
    <row r="43" spans="11:14" x14ac:dyDescent="0.3">
      <c r="K43" s="4">
        <v>39</v>
      </c>
      <c r="L43" s="19" t="s">
        <v>66</v>
      </c>
      <c r="M43" s="13">
        <v>1.65</v>
      </c>
      <c r="N43" s="17">
        <v>1700</v>
      </c>
    </row>
    <row r="44" spans="11:14" x14ac:dyDescent="0.3">
      <c r="K44" s="4">
        <v>40</v>
      </c>
      <c r="L44" s="21" t="s">
        <v>72</v>
      </c>
      <c r="M44" s="13">
        <v>0.52</v>
      </c>
      <c r="N44" s="1">
        <v>1700</v>
      </c>
    </row>
    <row r="45" spans="11:14" x14ac:dyDescent="0.3">
      <c r="K45" s="4">
        <v>41</v>
      </c>
      <c r="L45" s="21" t="s">
        <v>67</v>
      </c>
      <c r="M45" s="13">
        <v>0.52</v>
      </c>
      <c r="N45" s="1">
        <v>2200</v>
      </c>
    </row>
    <row r="46" spans="11:14" x14ac:dyDescent="0.3">
      <c r="K46" s="4">
        <v>42</v>
      </c>
      <c r="L46" s="1" t="s">
        <v>71</v>
      </c>
      <c r="M46" s="13">
        <v>0.5</v>
      </c>
      <c r="N46" s="1">
        <v>500</v>
      </c>
    </row>
    <row r="47" spans="11:14" x14ac:dyDescent="0.3">
      <c r="K47" s="4">
        <v>43</v>
      </c>
      <c r="L47" s="1" t="s">
        <v>73</v>
      </c>
      <c r="M47" s="13">
        <v>0.36</v>
      </c>
      <c r="N47" s="1">
        <v>0</v>
      </c>
    </row>
    <row r="48" spans="11:14" x14ac:dyDescent="0.3">
      <c r="M48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yavar</dc:creator>
  <cp:lastModifiedBy>TECH ViSiON PC</cp:lastModifiedBy>
  <dcterms:created xsi:type="dcterms:W3CDTF">2015-06-05T18:17:20Z</dcterms:created>
  <dcterms:modified xsi:type="dcterms:W3CDTF">2026-02-16T10:16:08Z</dcterms:modified>
</cp:coreProperties>
</file>